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76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<sst xmlns="http://schemas.openxmlformats.org/spreadsheetml/2006/main" count="77" uniqueCount="69">
  <si>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Item</t>
  </si>
  <si>
    <t>Watt</t>
  </si>
  <si>
    <t>Total Watt</t>
  </si>
  <si>
    <t>Hrs/day</t>
  </si>
  <si>
    <t>Kitchen lights</t>
  </si>
  <si>
    <t>Laptop</t>
  </si>
  <si>
    <t>Summer</t>
  </si>
  <si>
    <t>Winter</t>
  </si>
  <si>
    <t>Vacuum cleaner</t>
  </si>
  <si>
    <t>Bathroom light</t>
  </si>
  <si>
    <t>Well pump</t>
  </si>
  <si>
    <t>Tools</t>
  </si>
  <si>
    <t>Livingroom light</t>
  </si>
  <si>
    <t>Bedroom light</t>
  </si>
  <si>
    <t>Bedroom ceiling fan</t>
  </si>
  <si>
    <t>Kitchen ceiling fan</t>
  </si>
  <si>
    <t>Days/Wk</t>
  </si>
  <si>
    <t>kWh/Wk</t>
  </si>
  <si>
    <t>Well Pump Power Use</t>
  </si>
  <si>
    <t>Well depth</t>
  </si>
  <si>
    <t>feet</t>
  </si>
  <si>
    <t>Pressure</t>
  </si>
  <si>
    <t>psi</t>
  </si>
  <si>
    <t>Additional height</t>
  </si>
  <si>
    <t>Water flow</t>
  </si>
  <si>
    <t>gpm</t>
  </si>
  <si>
    <t>Overall efficiency</t>
  </si>
  <si>
    <t xml:space="preserve">Pump power = </t>
  </si>
  <si>
    <t xml:space="preserve">Pump start power = </t>
  </si>
  <si>
    <t xml:space="preserve">Total Watt = </t>
  </si>
  <si>
    <t xml:space="preserve">Total kWh/wk = </t>
  </si>
  <si>
    <t>x</t>
  </si>
  <si>
    <t>Inverter idle</t>
  </si>
  <si>
    <t>Inverter search mode</t>
  </si>
  <si>
    <t>Coffee maker</t>
  </si>
  <si>
    <t>Microwave</t>
  </si>
  <si>
    <t>Washer (front loader)</t>
  </si>
  <si>
    <t>Fan (on stand)</t>
  </si>
  <si>
    <t>DVD player</t>
  </si>
  <si>
    <t>Stereo</t>
  </si>
  <si>
    <t>Desktop PC (with monitor)</t>
  </si>
  <si>
    <t>Toaster (2 slice)</t>
  </si>
  <si>
    <t>Inkjet printer</t>
  </si>
  <si>
    <t>Clothes dryer (propane)</t>
  </si>
  <si>
    <t>Furnace fan (1/2 HP)</t>
  </si>
  <si>
    <t>A/C (1500W / ton)</t>
  </si>
  <si>
    <t>A/C (window unit)</t>
  </si>
  <si>
    <t>Bathroom fan</t>
  </si>
  <si>
    <t>Satellite/cable receiver</t>
  </si>
  <si>
    <t>Refrigerator (18 cu.ft., bottom freezer, new)</t>
  </si>
  <si>
    <t>Freezer (15 cu.ft.,chest, new)</t>
  </si>
  <si>
    <t>Sump pump (1/3 HP)</t>
  </si>
  <si>
    <t>iPad</t>
  </si>
  <si>
    <t>HRV/ERV</t>
  </si>
  <si>
    <t>% of total</t>
  </si>
  <si>
    <t>On-demand water heater (running)</t>
  </si>
  <si>
    <t>On-demand water heater (stand-by)</t>
  </si>
  <si>
    <t>Dish washter (use air-dry mode!)</t>
  </si>
  <si>
    <t>Phone charger</t>
  </si>
  <si>
    <t>Curling iron</t>
  </si>
  <si>
    <t>Hair dryer</t>
  </si>
  <si>
    <t>Off-Grid Energy Usage Calculations</t>
  </si>
  <si>
    <t>Amount</t>
  </si>
  <si>
    <t xml:space="preserve">Average kWh/day spring through fall = </t>
  </si>
  <si>
    <t xml:space="preserve">Average kWh/day winter = </t>
  </si>
  <si>
    <t>Flatscreen TV (large)</t>
  </si>
  <si>
    <t>Flatscreen TV (small)</t>
  </si>
  <si>
    <t>CPAP machine</t>
  </si>
  <si>
    <t>Refrigerator (small, bar-fridge, new)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</si>
</sst>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3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4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2"/>
      <color rgb="FF0070C0"/>
      <name val="Calibri"/>
      <family val="2"/>
    </font>
    <font>
      <b/>
      <sz val="11"/>
      <color rgb="FF006666"/>
      <name val="Calibri"/>
      <family val="2"/>
    </font>
    <font>
      <sz val="11"/>
      <color rgb="FF006666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0099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0" fillId="0" borderId="0" xfId="0" applyNumberFormat="1" applyAlignment="1">
      <alignment/>
    </xf>
    <xf numFmtId="0" fontId="43" fillId="0" borderId="10" xfId="0" applyFont="1" applyBorder="1" applyAlignment="1">
      <alignment horizontal="right"/>
    </xf>
    <xf numFmtId="1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2" fontId="4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9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47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9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0" customWidth="1"/>
    <col min="3" max="3" width="11.00390625" style="0" bestFit="1" customWidth="1"/>
    <col min="7" max="7" width="12.7109375" style="0" customWidth="1"/>
    <col min="9" max="9" width="10.140625" style="0" customWidth="1"/>
    <col min="10" max="10" width="10.421875" style="0" customWidth="1"/>
    <col min="12" max="12" width="11.28125" style="0" customWidth="1"/>
    <col min="13" max="13" width="10.57421875" style="0" customWidth="1"/>
    <col min="14" max="14" width="10.421875" style="0" customWidth="1"/>
    <col min="17" max="17" width="11.00390625" style="0" customWidth="1"/>
  </cols>
  <sheetData>
    <row r="2" spans="1:5" ht="28.5">
      <c r="A2" s="4" t="s">
        <v>61</v>
      </c>
      <c r="E2" s="4"/>
    </row>
    <row r="3" spans="10:15" ht="15">
      <c r="J3" s="3" t="s">
        <v>6</v>
      </c>
      <c r="O3" s="3" t="s">
        <v>7</v>
      </c>
    </row>
    <row r="4" spans="1:17" ht="15">
      <c r="A4" s="1" t="s">
        <v>0</v>
      </c>
      <c r="B4" s="1"/>
      <c r="C4" s="1"/>
      <c r="D4" s="1"/>
      <c r="E4" s="2" t="s">
        <v>1</v>
      </c>
      <c r="F4" s="2" t="s">
        <v>62</v>
      </c>
      <c r="G4" s="2" t="s">
        <v>2</v>
      </c>
      <c r="H4" s="2"/>
      <c r="I4" s="2" t="s">
        <v>3</v>
      </c>
      <c r="J4" s="2" t="s">
        <v>16</v>
      </c>
      <c r="K4" s="2" t="s">
        <v>17</v>
      </c>
      <c r="L4" s="2" t="s">
        <v>54</v>
      </c>
      <c r="N4" s="2" t="s">
        <v>3</v>
      </c>
      <c r="O4" s="2" t="s">
        <v>16</v>
      </c>
      <c r="P4" s="2" t="s">
        <v>17</v>
      </c>
      <c r="Q4" s="2" t="s">
        <v>54</v>
      </c>
    </row>
    <row r="5" spans="1:17" ht="15">
      <c r="A5" t="s">
        <v>15</v>
      </c>
      <c r="E5" s="30">
        <v>35</v>
      </c>
      <c r="F5" s="30">
        <v>0</v>
      </c>
      <c r="G5" s="5">
        <f>F5*E5</f>
        <v>0</v>
      </c>
      <c r="I5" s="30">
        <v>2</v>
      </c>
      <c r="J5" s="30">
        <v>5</v>
      </c>
      <c r="K5" s="11">
        <f aca="true" t="shared" si="0" ref="K5:K12">G5*I5*J5/1000</f>
        <v>0</v>
      </c>
      <c r="L5" s="25">
        <f aca="true" t="shared" si="1" ref="L5:L46">K5/$K$48</f>
        <v>0</v>
      </c>
      <c r="N5" s="30">
        <v>2</v>
      </c>
      <c r="O5" s="30">
        <v>5</v>
      </c>
      <c r="P5" s="11">
        <f>G5*N5*O5/1000</f>
        <v>0</v>
      </c>
      <c r="Q5" s="25">
        <f aca="true" t="shared" si="2" ref="Q5:Q46">P5/$P$48</f>
        <v>0</v>
      </c>
    </row>
    <row r="6" spans="1:17" ht="15">
      <c r="A6" t="s">
        <v>34</v>
      </c>
      <c r="E6" s="30">
        <v>750</v>
      </c>
      <c r="F6" s="30">
        <v>0</v>
      </c>
      <c r="G6" s="5">
        <f aca="true" t="shared" si="3" ref="G6:G45">F6*E6</f>
        <v>0</v>
      </c>
      <c r="I6" s="30">
        <v>0.25</v>
      </c>
      <c r="J6" s="30">
        <v>7</v>
      </c>
      <c r="K6" s="11">
        <f t="shared" si="0"/>
        <v>0</v>
      </c>
      <c r="L6" s="25">
        <f t="shared" si="1"/>
        <v>0</v>
      </c>
      <c r="N6" s="30">
        <v>0.25</v>
      </c>
      <c r="O6" s="30">
        <v>7</v>
      </c>
      <c r="P6" s="11">
        <f aca="true" t="shared" si="4" ref="P6:P46">G6*N6*O6/1000</f>
        <v>0</v>
      </c>
      <c r="Q6" s="25">
        <f t="shared" si="2"/>
        <v>0</v>
      </c>
    </row>
    <row r="7" spans="1:17" ht="15">
      <c r="A7" t="s">
        <v>35</v>
      </c>
      <c r="E7" s="30">
        <v>1000</v>
      </c>
      <c r="F7" s="30">
        <v>0</v>
      </c>
      <c r="G7" s="5">
        <f t="shared" si="3"/>
        <v>0</v>
      </c>
      <c r="I7" s="30">
        <v>0.25</v>
      </c>
      <c r="J7" s="30">
        <v>7</v>
      </c>
      <c r="K7" s="11">
        <f t="shared" si="0"/>
        <v>0</v>
      </c>
      <c r="L7" s="25">
        <f t="shared" si="1"/>
        <v>0</v>
      </c>
      <c r="N7" s="30">
        <v>0.25</v>
      </c>
      <c r="O7" s="30">
        <v>7</v>
      </c>
      <c r="P7" s="11">
        <f t="shared" si="4"/>
        <v>0</v>
      </c>
      <c r="Q7" s="25">
        <f t="shared" si="2"/>
        <v>0</v>
      </c>
    </row>
    <row r="8" spans="1:17" ht="15">
      <c r="A8" t="s">
        <v>41</v>
      </c>
      <c r="E8" s="30">
        <v>750</v>
      </c>
      <c r="F8" s="30">
        <v>0</v>
      </c>
      <c r="G8" s="5">
        <f t="shared" si="3"/>
        <v>0</v>
      </c>
      <c r="I8" s="30">
        <v>0.2</v>
      </c>
      <c r="J8" s="30">
        <v>7</v>
      </c>
      <c r="K8" s="11">
        <f t="shared" si="0"/>
        <v>0</v>
      </c>
      <c r="L8" s="25">
        <f t="shared" si="1"/>
        <v>0</v>
      </c>
      <c r="N8" s="30">
        <v>0.2</v>
      </c>
      <c r="O8" s="30">
        <v>7</v>
      </c>
      <c r="P8" s="11">
        <f t="shared" si="4"/>
        <v>0</v>
      </c>
      <c r="Q8" s="25">
        <f t="shared" si="2"/>
        <v>0</v>
      </c>
    </row>
    <row r="9" spans="1:17" ht="15">
      <c r="A9" t="s">
        <v>49</v>
      </c>
      <c r="E9" s="30">
        <v>500</v>
      </c>
      <c r="F9" s="30">
        <v>0</v>
      </c>
      <c r="G9" s="5">
        <f t="shared" si="3"/>
        <v>0</v>
      </c>
      <c r="I9" s="30">
        <v>2.1</v>
      </c>
      <c r="J9" s="30">
        <v>7</v>
      </c>
      <c r="K9" s="11">
        <f t="shared" si="0"/>
        <v>0</v>
      </c>
      <c r="L9" s="25">
        <f t="shared" si="1"/>
        <v>0</v>
      </c>
      <c r="N9" s="30">
        <v>2.1</v>
      </c>
      <c r="O9" s="30">
        <v>7</v>
      </c>
      <c r="P9" s="11">
        <f t="shared" si="4"/>
        <v>0</v>
      </c>
      <c r="Q9" s="25">
        <f t="shared" si="2"/>
        <v>0</v>
      </c>
    </row>
    <row r="10" spans="1:17" ht="15">
      <c r="A10" t="s">
        <v>68</v>
      </c>
      <c r="E10" s="30">
        <v>200</v>
      </c>
      <c r="F10" s="30">
        <v>0</v>
      </c>
      <c r="G10" s="5">
        <f>F10*E10</f>
        <v>0</v>
      </c>
      <c r="I10" s="30">
        <v>3</v>
      </c>
      <c r="J10" s="30">
        <v>7</v>
      </c>
      <c r="K10" s="11">
        <f>G10*I10*J10/1000</f>
        <v>0</v>
      </c>
      <c r="L10" s="25">
        <f>K10/$K$48</f>
        <v>0</v>
      </c>
      <c r="N10" s="30">
        <v>3</v>
      </c>
      <c r="O10" s="30">
        <v>7</v>
      </c>
      <c r="P10" s="11">
        <f>G10*N10*O10/1000</f>
        <v>0</v>
      </c>
      <c r="Q10" s="25">
        <f>P10/$P$48</f>
        <v>0</v>
      </c>
    </row>
    <row r="11" spans="1:17" ht="15">
      <c r="A11" t="s">
        <v>50</v>
      </c>
      <c r="E11" s="30">
        <v>500</v>
      </c>
      <c r="F11" s="30">
        <v>0</v>
      </c>
      <c r="G11" s="5">
        <f t="shared" si="3"/>
        <v>0</v>
      </c>
      <c r="I11" s="30">
        <v>2.3</v>
      </c>
      <c r="J11" s="30">
        <v>7</v>
      </c>
      <c r="K11" s="11">
        <f t="shared" si="0"/>
        <v>0</v>
      </c>
      <c r="L11" s="25">
        <f t="shared" si="1"/>
        <v>0</v>
      </c>
      <c r="N11" s="30">
        <v>2.3</v>
      </c>
      <c r="O11" s="30">
        <v>7</v>
      </c>
      <c r="P11" s="11">
        <f t="shared" si="4"/>
        <v>0</v>
      </c>
      <c r="Q11" s="25">
        <f t="shared" si="2"/>
        <v>0</v>
      </c>
    </row>
    <row r="12" spans="1:17" ht="15">
      <c r="A12" t="s">
        <v>55</v>
      </c>
      <c r="E12" s="30">
        <v>75</v>
      </c>
      <c r="F12" s="30">
        <v>0</v>
      </c>
      <c r="G12" s="5">
        <f t="shared" si="3"/>
        <v>0</v>
      </c>
      <c r="I12" s="30">
        <v>1</v>
      </c>
      <c r="J12" s="30">
        <v>7</v>
      </c>
      <c r="K12" s="11">
        <f t="shared" si="0"/>
        <v>0</v>
      </c>
      <c r="L12" s="25">
        <f t="shared" si="1"/>
        <v>0</v>
      </c>
      <c r="N12" s="30">
        <v>1</v>
      </c>
      <c r="O12" s="30">
        <v>7</v>
      </c>
      <c r="P12" s="11">
        <f t="shared" si="4"/>
        <v>0</v>
      </c>
      <c r="Q12" s="25">
        <f t="shared" si="2"/>
        <v>0</v>
      </c>
    </row>
    <row r="13" spans="1:17" ht="15">
      <c r="A13" t="s">
        <v>56</v>
      </c>
      <c r="E13" s="30">
        <v>5</v>
      </c>
      <c r="F13" s="30">
        <v>0</v>
      </c>
      <c r="G13" s="5">
        <f t="shared" si="3"/>
        <v>0</v>
      </c>
      <c r="I13" s="30">
        <f>24-I12</f>
        <v>23</v>
      </c>
      <c r="J13" s="30">
        <v>7</v>
      </c>
      <c r="K13" s="11">
        <f>G13*I13*J13/1000</f>
        <v>0</v>
      </c>
      <c r="L13" s="25">
        <f t="shared" si="1"/>
        <v>0</v>
      </c>
      <c r="N13" s="30">
        <f>24-N12</f>
        <v>23</v>
      </c>
      <c r="O13" s="30">
        <v>7</v>
      </c>
      <c r="P13" s="11">
        <f t="shared" si="4"/>
        <v>0</v>
      </c>
      <c r="Q13" s="25">
        <f t="shared" si="2"/>
        <v>0</v>
      </c>
    </row>
    <row r="14" spans="1:17" ht="15">
      <c r="A14" t="s">
        <v>45</v>
      </c>
      <c r="E14" s="30">
        <v>1500</v>
      </c>
      <c r="F14" s="30">
        <v>0</v>
      </c>
      <c r="G14" s="5">
        <f t="shared" si="3"/>
        <v>0</v>
      </c>
      <c r="I14" s="30">
        <v>3.5</v>
      </c>
      <c r="J14" s="30">
        <v>7</v>
      </c>
      <c r="K14" s="11">
        <f aca="true" t="shared" si="5" ref="K14:K46">G14*I14*J14/1000</f>
        <v>0</v>
      </c>
      <c r="L14" s="25">
        <f t="shared" si="1"/>
        <v>0</v>
      </c>
      <c r="N14" s="30">
        <v>3.5</v>
      </c>
      <c r="O14" s="30">
        <v>7</v>
      </c>
      <c r="P14" s="11">
        <f t="shared" si="4"/>
        <v>0</v>
      </c>
      <c r="Q14" s="25">
        <f t="shared" si="2"/>
        <v>0</v>
      </c>
    </row>
    <row r="15" spans="1:17" ht="15">
      <c r="A15" t="s">
        <v>46</v>
      </c>
      <c r="E15" s="30">
        <v>900</v>
      </c>
      <c r="F15" s="30">
        <v>0</v>
      </c>
      <c r="G15" s="5">
        <f t="shared" si="3"/>
        <v>0</v>
      </c>
      <c r="I15" s="30">
        <v>3.5</v>
      </c>
      <c r="J15" s="30">
        <v>7</v>
      </c>
      <c r="K15" s="11">
        <f t="shared" si="5"/>
        <v>0</v>
      </c>
      <c r="L15" s="25">
        <f t="shared" si="1"/>
        <v>0</v>
      </c>
      <c r="N15" s="30">
        <v>3.5</v>
      </c>
      <c r="O15" s="30">
        <v>7</v>
      </c>
      <c r="P15" s="11">
        <f t="shared" si="4"/>
        <v>0</v>
      </c>
      <c r="Q15" s="25">
        <f t="shared" si="2"/>
        <v>0</v>
      </c>
    </row>
    <row r="16" spans="1:17" ht="15">
      <c r="A16" t="s">
        <v>44</v>
      </c>
      <c r="E16" s="30">
        <v>875</v>
      </c>
      <c r="F16" s="30">
        <v>0</v>
      </c>
      <c r="G16" s="5">
        <f t="shared" si="3"/>
        <v>0</v>
      </c>
      <c r="I16" s="30">
        <v>0</v>
      </c>
      <c r="J16" s="30">
        <v>7</v>
      </c>
      <c r="K16" s="11">
        <f t="shared" si="5"/>
        <v>0</v>
      </c>
      <c r="L16" s="25">
        <f t="shared" si="1"/>
        <v>0</v>
      </c>
      <c r="N16" s="30">
        <v>3</v>
      </c>
      <c r="O16" s="30">
        <v>7</v>
      </c>
      <c r="P16" s="11">
        <f t="shared" si="4"/>
        <v>0</v>
      </c>
      <c r="Q16" s="25">
        <f t="shared" si="2"/>
        <v>0</v>
      </c>
    </row>
    <row r="17" spans="1:17" ht="15">
      <c r="A17" t="s">
        <v>53</v>
      </c>
      <c r="E17" s="30">
        <v>150</v>
      </c>
      <c r="F17" s="30">
        <v>0</v>
      </c>
      <c r="G17" s="5">
        <f t="shared" si="3"/>
        <v>0</v>
      </c>
      <c r="I17" s="30">
        <v>24</v>
      </c>
      <c r="J17" s="30">
        <v>7</v>
      </c>
      <c r="K17" s="11">
        <f t="shared" si="5"/>
        <v>0</v>
      </c>
      <c r="L17" s="25">
        <f t="shared" si="1"/>
        <v>0</v>
      </c>
      <c r="N17" s="30">
        <v>24</v>
      </c>
      <c r="O17" s="30">
        <v>7</v>
      </c>
      <c r="P17" s="11">
        <f t="shared" si="4"/>
        <v>0</v>
      </c>
      <c r="Q17" s="25">
        <f t="shared" si="2"/>
        <v>0</v>
      </c>
    </row>
    <row r="18" spans="1:17" ht="15">
      <c r="A18" t="s">
        <v>36</v>
      </c>
      <c r="E18" s="30">
        <v>150</v>
      </c>
      <c r="F18" s="30">
        <v>0</v>
      </c>
      <c r="G18" s="5">
        <f t="shared" si="3"/>
        <v>0</v>
      </c>
      <c r="I18" s="30">
        <v>1</v>
      </c>
      <c r="J18" s="30">
        <v>1</v>
      </c>
      <c r="K18" s="11">
        <f t="shared" si="5"/>
        <v>0</v>
      </c>
      <c r="L18" s="25">
        <f t="shared" si="1"/>
        <v>0</v>
      </c>
      <c r="N18" s="30">
        <v>1</v>
      </c>
      <c r="O18" s="30">
        <v>1</v>
      </c>
      <c r="P18" s="11">
        <f t="shared" si="4"/>
        <v>0</v>
      </c>
      <c r="Q18" s="25">
        <f t="shared" si="2"/>
        <v>0</v>
      </c>
    </row>
    <row r="19" spans="1:17" ht="15">
      <c r="A19" t="s">
        <v>43</v>
      </c>
      <c r="E19" s="30">
        <v>300</v>
      </c>
      <c r="F19" s="30">
        <v>0</v>
      </c>
      <c r="G19" s="5">
        <f t="shared" si="3"/>
        <v>0</v>
      </c>
      <c r="I19" s="30">
        <v>1</v>
      </c>
      <c r="J19" s="30">
        <v>1</v>
      </c>
      <c r="K19" s="11">
        <f t="shared" si="5"/>
        <v>0</v>
      </c>
      <c r="L19" s="25">
        <f t="shared" si="1"/>
        <v>0</v>
      </c>
      <c r="N19" s="30">
        <v>1</v>
      </c>
      <c r="O19" s="30">
        <v>1</v>
      </c>
      <c r="P19" s="11">
        <f t="shared" si="4"/>
        <v>0</v>
      </c>
      <c r="Q19" s="25">
        <f t="shared" si="2"/>
        <v>0</v>
      </c>
    </row>
    <row r="20" spans="1:17" ht="15">
      <c r="A20" t="s">
        <v>57</v>
      </c>
      <c r="E20" s="30">
        <v>1500</v>
      </c>
      <c r="F20" s="30">
        <v>0</v>
      </c>
      <c r="G20" s="5">
        <f t="shared" si="3"/>
        <v>0</v>
      </c>
      <c r="I20" s="30">
        <v>0.5</v>
      </c>
      <c r="J20" s="30">
        <v>2</v>
      </c>
      <c r="K20" s="11">
        <f t="shared" si="5"/>
        <v>0</v>
      </c>
      <c r="L20" s="25">
        <f t="shared" si="1"/>
        <v>0</v>
      </c>
      <c r="N20" s="30">
        <v>0.5</v>
      </c>
      <c r="O20" s="30">
        <v>2</v>
      </c>
      <c r="P20" s="11">
        <f t="shared" si="4"/>
        <v>0</v>
      </c>
      <c r="Q20" s="25">
        <f t="shared" si="2"/>
        <v>0</v>
      </c>
    </row>
    <row r="21" spans="1:17" ht="15">
      <c r="A21" t="s">
        <v>8</v>
      </c>
      <c r="E21" s="30">
        <v>450</v>
      </c>
      <c r="F21" s="30">
        <v>0</v>
      </c>
      <c r="G21" s="5">
        <f t="shared" si="3"/>
        <v>0</v>
      </c>
      <c r="I21" s="30">
        <v>0.25</v>
      </c>
      <c r="J21" s="30">
        <v>3</v>
      </c>
      <c r="K21" s="11">
        <f t="shared" si="5"/>
        <v>0</v>
      </c>
      <c r="L21" s="25">
        <f t="shared" si="1"/>
        <v>0</v>
      </c>
      <c r="N21" s="30">
        <v>0.25</v>
      </c>
      <c r="O21" s="30">
        <v>3</v>
      </c>
      <c r="P21" s="11">
        <f t="shared" si="4"/>
        <v>0</v>
      </c>
      <c r="Q21" s="25">
        <f t="shared" si="2"/>
        <v>0</v>
      </c>
    </row>
    <row r="22" spans="1:17" ht="15">
      <c r="A22" t="s">
        <v>51</v>
      </c>
      <c r="E22" s="31">
        <v>300</v>
      </c>
      <c r="F22" s="30">
        <v>0</v>
      </c>
      <c r="G22" s="5">
        <f t="shared" si="3"/>
        <v>0</v>
      </c>
      <c r="I22" s="30">
        <v>0.5</v>
      </c>
      <c r="J22" s="30">
        <v>7</v>
      </c>
      <c r="K22" s="11">
        <f t="shared" si="5"/>
        <v>0</v>
      </c>
      <c r="L22" s="25">
        <f t="shared" si="1"/>
        <v>0</v>
      </c>
      <c r="N22" s="30">
        <v>0.5</v>
      </c>
      <c r="O22" s="30">
        <v>7</v>
      </c>
      <c r="P22" s="11">
        <f t="shared" si="4"/>
        <v>0</v>
      </c>
      <c r="Q22" s="25">
        <f t="shared" si="2"/>
        <v>0</v>
      </c>
    </row>
    <row r="23" spans="1:17" ht="15">
      <c r="A23" t="s">
        <v>65</v>
      </c>
      <c r="E23" s="30">
        <v>100</v>
      </c>
      <c r="F23" s="30">
        <v>0</v>
      </c>
      <c r="G23" s="5">
        <f t="shared" si="3"/>
        <v>0</v>
      </c>
      <c r="I23" s="30">
        <v>2</v>
      </c>
      <c r="J23" s="30">
        <v>5</v>
      </c>
      <c r="K23" s="11">
        <f t="shared" si="5"/>
        <v>0</v>
      </c>
      <c r="L23" s="25">
        <f t="shared" si="1"/>
        <v>0</v>
      </c>
      <c r="N23" s="30">
        <v>2</v>
      </c>
      <c r="O23" s="30">
        <v>5</v>
      </c>
      <c r="P23" s="11">
        <f t="shared" si="4"/>
        <v>0</v>
      </c>
      <c r="Q23" s="25">
        <f t="shared" si="2"/>
        <v>0</v>
      </c>
    </row>
    <row r="24" spans="1:17" ht="15">
      <c r="A24" t="s">
        <v>66</v>
      </c>
      <c r="E24" s="30">
        <v>40</v>
      </c>
      <c r="F24" s="30">
        <v>0</v>
      </c>
      <c r="G24" s="5">
        <f>F24*E24</f>
        <v>0</v>
      </c>
      <c r="I24" s="30">
        <v>2</v>
      </c>
      <c r="J24" s="30">
        <v>5</v>
      </c>
      <c r="K24" s="11">
        <f>G24*I24*J24/1000</f>
        <v>0</v>
      </c>
      <c r="L24" s="25">
        <f>K24/$K$48</f>
        <v>0</v>
      </c>
      <c r="N24" s="30">
        <v>2</v>
      </c>
      <c r="O24" s="30">
        <v>5</v>
      </c>
      <c r="P24" s="11">
        <f>G24*N24*O24/1000</f>
        <v>0</v>
      </c>
      <c r="Q24" s="25">
        <f>P24/$P$48</f>
        <v>0</v>
      </c>
    </row>
    <row r="25" spans="1:17" ht="15">
      <c r="A25" t="s">
        <v>48</v>
      </c>
      <c r="E25" s="30">
        <v>25</v>
      </c>
      <c r="F25" s="30">
        <v>0</v>
      </c>
      <c r="G25" s="5">
        <f t="shared" si="3"/>
        <v>0</v>
      </c>
      <c r="I25" s="30">
        <v>24</v>
      </c>
      <c r="J25" s="30">
        <v>7</v>
      </c>
      <c r="K25" s="11">
        <f t="shared" si="5"/>
        <v>0</v>
      </c>
      <c r="L25" s="25">
        <f t="shared" si="1"/>
        <v>0</v>
      </c>
      <c r="N25" s="30">
        <v>24</v>
      </c>
      <c r="O25" s="30">
        <v>7</v>
      </c>
      <c r="P25" s="11">
        <f t="shared" si="4"/>
        <v>0</v>
      </c>
      <c r="Q25" s="25">
        <f t="shared" si="2"/>
        <v>0</v>
      </c>
    </row>
    <row r="26" spans="1:17" ht="15">
      <c r="A26" t="s">
        <v>38</v>
      </c>
      <c r="E26" s="30">
        <v>30</v>
      </c>
      <c r="F26" s="30">
        <v>0</v>
      </c>
      <c r="G26" s="5">
        <f t="shared" si="3"/>
        <v>0</v>
      </c>
      <c r="I26" s="30">
        <v>2</v>
      </c>
      <c r="J26" s="30">
        <v>5</v>
      </c>
      <c r="K26" s="11">
        <f t="shared" si="5"/>
        <v>0</v>
      </c>
      <c r="L26" s="25">
        <f t="shared" si="1"/>
        <v>0</v>
      </c>
      <c r="N26" s="30">
        <v>2</v>
      </c>
      <c r="O26" s="30">
        <v>5</v>
      </c>
      <c r="P26" s="11">
        <f t="shared" si="4"/>
        <v>0</v>
      </c>
      <c r="Q26" s="25">
        <f t="shared" si="2"/>
        <v>0</v>
      </c>
    </row>
    <row r="27" spans="1:17" ht="15">
      <c r="A27" t="s">
        <v>39</v>
      </c>
      <c r="E27" s="30">
        <v>40</v>
      </c>
      <c r="F27" s="30">
        <v>0</v>
      </c>
      <c r="G27" s="5">
        <f t="shared" si="3"/>
        <v>0</v>
      </c>
      <c r="I27" s="30">
        <v>2</v>
      </c>
      <c r="J27" s="30">
        <v>5</v>
      </c>
      <c r="K27" s="11">
        <f t="shared" si="5"/>
        <v>0</v>
      </c>
      <c r="L27" s="25">
        <f t="shared" si="1"/>
        <v>0</v>
      </c>
      <c r="N27" s="30">
        <v>2</v>
      </c>
      <c r="O27" s="30">
        <v>5</v>
      </c>
      <c r="P27" s="11">
        <f t="shared" si="4"/>
        <v>0</v>
      </c>
      <c r="Q27" s="25">
        <f t="shared" si="2"/>
        <v>0</v>
      </c>
    </row>
    <row r="28" spans="1:17" ht="15">
      <c r="A28" t="s">
        <v>5</v>
      </c>
      <c r="E28" s="30">
        <v>45</v>
      </c>
      <c r="F28" s="30">
        <v>0</v>
      </c>
      <c r="G28" s="5">
        <f t="shared" si="3"/>
        <v>0</v>
      </c>
      <c r="I28" s="30">
        <v>4</v>
      </c>
      <c r="J28" s="30">
        <v>5</v>
      </c>
      <c r="K28" s="11">
        <f t="shared" si="5"/>
        <v>0</v>
      </c>
      <c r="L28" s="25">
        <f t="shared" si="1"/>
        <v>0</v>
      </c>
      <c r="N28" s="30">
        <v>4</v>
      </c>
      <c r="O28" s="30">
        <v>5</v>
      </c>
      <c r="P28" s="11">
        <f t="shared" si="4"/>
        <v>0</v>
      </c>
      <c r="Q28" s="25">
        <f t="shared" si="2"/>
        <v>0</v>
      </c>
    </row>
    <row r="29" spans="1:17" ht="15">
      <c r="A29" t="s">
        <v>40</v>
      </c>
      <c r="E29" s="30">
        <v>100</v>
      </c>
      <c r="F29" s="30">
        <v>0</v>
      </c>
      <c r="G29" s="5">
        <f t="shared" si="3"/>
        <v>0</v>
      </c>
      <c r="I29" s="30">
        <v>4</v>
      </c>
      <c r="J29" s="30">
        <v>5</v>
      </c>
      <c r="K29" s="11">
        <f t="shared" si="5"/>
        <v>0</v>
      </c>
      <c r="L29" s="25">
        <f t="shared" si="1"/>
        <v>0</v>
      </c>
      <c r="N29" s="30">
        <v>4</v>
      </c>
      <c r="O29" s="30">
        <v>5</v>
      </c>
      <c r="P29" s="11">
        <f t="shared" si="4"/>
        <v>0</v>
      </c>
      <c r="Q29" s="25">
        <f t="shared" si="2"/>
        <v>0</v>
      </c>
    </row>
    <row r="30" spans="1:17" ht="15">
      <c r="A30" t="s">
        <v>58</v>
      </c>
      <c r="E30" s="30">
        <v>10</v>
      </c>
      <c r="F30" s="30">
        <v>0</v>
      </c>
      <c r="G30" s="5">
        <f t="shared" si="3"/>
        <v>0</v>
      </c>
      <c r="I30" s="30">
        <v>3</v>
      </c>
      <c r="J30" s="30">
        <v>7</v>
      </c>
      <c r="K30" s="11">
        <f t="shared" si="5"/>
        <v>0</v>
      </c>
      <c r="L30" s="25">
        <f t="shared" si="1"/>
        <v>0</v>
      </c>
      <c r="N30" s="30">
        <v>3</v>
      </c>
      <c r="O30" s="30">
        <v>7</v>
      </c>
      <c r="P30" s="11">
        <f t="shared" si="4"/>
        <v>0</v>
      </c>
      <c r="Q30" s="25">
        <f t="shared" si="2"/>
        <v>0</v>
      </c>
    </row>
    <row r="31" spans="1:17" ht="15">
      <c r="A31" t="s">
        <v>52</v>
      </c>
      <c r="E31" s="30">
        <v>5</v>
      </c>
      <c r="F31" s="30">
        <v>0</v>
      </c>
      <c r="G31" s="5">
        <f t="shared" si="3"/>
        <v>0</v>
      </c>
      <c r="I31" s="30">
        <v>4</v>
      </c>
      <c r="J31" s="30">
        <v>7</v>
      </c>
      <c r="K31" s="11">
        <f t="shared" si="5"/>
        <v>0</v>
      </c>
      <c r="L31" s="25">
        <f t="shared" si="1"/>
        <v>0</v>
      </c>
      <c r="N31" s="30">
        <v>4</v>
      </c>
      <c r="O31" s="30">
        <v>7</v>
      </c>
      <c r="P31" s="11">
        <f t="shared" si="4"/>
        <v>0</v>
      </c>
      <c r="Q31" s="25">
        <f t="shared" si="2"/>
        <v>0</v>
      </c>
    </row>
    <row r="32" spans="1:17" ht="15">
      <c r="A32" t="s">
        <v>42</v>
      </c>
      <c r="E32" s="30">
        <v>15</v>
      </c>
      <c r="F32" s="30">
        <v>0</v>
      </c>
      <c r="G32" s="5">
        <f t="shared" si="3"/>
        <v>0</v>
      </c>
      <c r="I32" s="30">
        <v>0.3</v>
      </c>
      <c r="J32" s="30">
        <v>5</v>
      </c>
      <c r="K32" s="11">
        <f t="shared" si="5"/>
        <v>0</v>
      </c>
      <c r="L32" s="25">
        <f t="shared" si="1"/>
        <v>0</v>
      </c>
      <c r="N32" s="30">
        <v>0.3</v>
      </c>
      <c r="O32" s="30">
        <v>5</v>
      </c>
      <c r="P32" s="11">
        <f t="shared" si="4"/>
        <v>0</v>
      </c>
      <c r="Q32" s="25">
        <f t="shared" si="2"/>
        <v>0</v>
      </c>
    </row>
    <row r="33" spans="1:17" ht="15">
      <c r="A33" t="s">
        <v>11</v>
      </c>
      <c r="E33" s="30">
        <v>100</v>
      </c>
      <c r="F33" s="30">
        <v>0</v>
      </c>
      <c r="G33" s="5">
        <f t="shared" si="3"/>
        <v>0</v>
      </c>
      <c r="I33" s="30">
        <v>0.1</v>
      </c>
      <c r="J33" s="30">
        <v>5</v>
      </c>
      <c r="K33" s="11">
        <f t="shared" si="5"/>
        <v>0</v>
      </c>
      <c r="L33" s="25">
        <f t="shared" si="1"/>
        <v>0</v>
      </c>
      <c r="N33" s="30">
        <v>0.1</v>
      </c>
      <c r="O33" s="30">
        <v>5</v>
      </c>
      <c r="P33" s="11">
        <f t="shared" si="4"/>
        <v>0</v>
      </c>
      <c r="Q33" s="25">
        <f t="shared" si="2"/>
        <v>0</v>
      </c>
    </row>
    <row r="34" spans="1:17" ht="15">
      <c r="A34" t="s">
        <v>60</v>
      </c>
      <c r="E34" s="30">
        <v>1200</v>
      </c>
      <c r="F34" s="30">
        <v>0</v>
      </c>
      <c r="G34" s="5">
        <f t="shared" si="3"/>
        <v>0</v>
      </c>
      <c r="I34" s="30">
        <v>0.15</v>
      </c>
      <c r="J34" s="30">
        <v>5</v>
      </c>
      <c r="K34" s="11">
        <f t="shared" si="5"/>
        <v>0</v>
      </c>
      <c r="L34" s="25">
        <f t="shared" si="1"/>
        <v>0</v>
      </c>
      <c r="N34" s="30">
        <v>0.15</v>
      </c>
      <c r="O34" s="30">
        <v>5</v>
      </c>
      <c r="P34" s="11">
        <f t="shared" si="4"/>
        <v>0</v>
      </c>
      <c r="Q34" s="25">
        <f t="shared" si="2"/>
        <v>0</v>
      </c>
    </row>
    <row r="35" spans="1:17" ht="15">
      <c r="A35" t="s">
        <v>59</v>
      </c>
      <c r="E35" s="30">
        <v>1200</v>
      </c>
      <c r="F35" s="30">
        <v>0</v>
      </c>
      <c r="G35" s="5">
        <f t="shared" si="3"/>
        <v>0</v>
      </c>
      <c r="I35" s="30">
        <v>0.15</v>
      </c>
      <c r="J35" s="30">
        <v>5</v>
      </c>
      <c r="K35" s="11">
        <f t="shared" si="5"/>
        <v>0</v>
      </c>
      <c r="L35" s="25">
        <f t="shared" si="1"/>
        <v>0</v>
      </c>
      <c r="N35" s="30">
        <v>0.15</v>
      </c>
      <c r="O35" s="30">
        <v>5</v>
      </c>
      <c r="P35" s="11">
        <f t="shared" si="4"/>
        <v>0</v>
      </c>
      <c r="Q35" s="25">
        <f t="shared" si="2"/>
        <v>0</v>
      </c>
    </row>
    <row r="36" spans="1:17" ht="15">
      <c r="A36" t="s">
        <v>9</v>
      </c>
      <c r="E36" s="30">
        <v>8</v>
      </c>
      <c r="F36" s="30">
        <v>0</v>
      </c>
      <c r="G36" s="5">
        <f t="shared" si="3"/>
        <v>0</v>
      </c>
      <c r="I36" s="30">
        <v>1</v>
      </c>
      <c r="J36" s="30">
        <v>5</v>
      </c>
      <c r="K36" s="11">
        <f t="shared" si="5"/>
        <v>0</v>
      </c>
      <c r="L36" s="25">
        <f t="shared" si="1"/>
        <v>0</v>
      </c>
      <c r="N36" s="30">
        <v>1</v>
      </c>
      <c r="O36" s="30">
        <v>5</v>
      </c>
      <c r="P36" s="11">
        <f t="shared" si="4"/>
        <v>0</v>
      </c>
      <c r="Q36" s="25">
        <f t="shared" si="2"/>
        <v>0</v>
      </c>
    </row>
    <row r="37" spans="1:17" ht="15">
      <c r="A37" t="s">
        <v>4</v>
      </c>
      <c r="E37" s="30">
        <v>8</v>
      </c>
      <c r="F37" s="30">
        <v>0</v>
      </c>
      <c r="G37" s="5">
        <f t="shared" si="3"/>
        <v>0</v>
      </c>
      <c r="I37" s="30">
        <v>2</v>
      </c>
      <c r="J37" s="30">
        <v>5</v>
      </c>
      <c r="K37" s="11">
        <f t="shared" si="5"/>
        <v>0</v>
      </c>
      <c r="L37" s="25">
        <f t="shared" si="1"/>
        <v>0</v>
      </c>
      <c r="N37" s="30">
        <v>2</v>
      </c>
      <c r="O37" s="30">
        <v>5</v>
      </c>
      <c r="P37" s="11">
        <f t="shared" si="4"/>
        <v>0</v>
      </c>
      <c r="Q37" s="25">
        <f t="shared" si="2"/>
        <v>0</v>
      </c>
    </row>
    <row r="38" spans="1:17" ht="15">
      <c r="A38" t="s">
        <v>12</v>
      </c>
      <c r="E38" s="30">
        <v>8</v>
      </c>
      <c r="F38" s="30">
        <v>0</v>
      </c>
      <c r="G38" s="5">
        <f t="shared" si="3"/>
        <v>0</v>
      </c>
      <c r="I38" s="30">
        <v>3.5</v>
      </c>
      <c r="J38" s="30">
        <v>5</v>
      </c>
      <c r="K38" s="11">
        <f t="shared" si="5"/>
        <v>0</v>
      </c>
      <c r="L38" s="25">
        <f t="shared" si="1"/>
        <v>0</v>
      </c>
      <c r="N38" s="30">
        <v>3.5</v>
      </c>
      <c r="O38" s="30">
        <v>5</v>
      </c>
      <c r="P38" s="11">
        <f t="shared" si="4"/>
        <v>0</v>
      </c>
      <c r="Q38" s="25">
        <f t="shared" si="2"/>
        <v>0</v>
      </c>
    </row>
    <row r="39" spans="1:17" ht="15">
      <c r="A39" t="s">
        <v>13</v>
      </c>
      <c r="E39" s="30">
        <v>8</v>
      </c>
      <c r="F39" s="30">
        <v>0</v>
      </c>
      <c r="G39" s="5">
        <f t="shared" si="3"/>
        <v>0</v>
      </c>
      <c r="I39" s="30">
        <v>2</v>
      </c>
      <c r="J39" s="30">
        <v>5</v>
      </c>
      <c r="K39" s="11">
        <f t="shared" si="5"/>
        <v>0</v>
      </c>
      <c r="L39" s="25">
        <f t="shared" si="1"/>
        <v>0</v>
      </c>
      <c r="N39" s="30">
        <v>2</v>
      </c>
      <c r="O39" s="30">
        <v>5</v>
      </c>
      <c r="P39" s="11">
        <f t="shared" si="4"/>
        <v>0</v>
      </c>
      <c r="Q39" s="25">
        <f t="shared" si="2"/>
        <v>0</v>
      </c>
    </row>
    <row r="40" spans="1:17" ht="15">
      <c r="A40" t="s">
        <v>67</v>
      </c>
      <c r="E40" s="30">
        <v>50</v>
      </c>
      <c r="F40" s="30">
        <v>0</v>
      </c>
      <c r="G40" s="5">
        <f>F40*E40</f>
        <v>0</v>
      </c>
      <c r="I40" s="30">
        <v>8</v>
      </c>
      <c r="J40" s="30">
        <v>7</v>
      </c>
      <c r="K40" s="11">
        <f>G40*I40*J40/1000</f>
        <v>0</v>
      </c>
      <c r="L40" s="25">
        <f>K40/$K$48</f>
        <v>0</v>
      </c>
      <c r="N40" s="30">
        <v>8</v>
      </c>
      <c r="O40" s="30">
        <v>7</v>
      </c>
      <c r="P40" s="11">
        <f>G40*N40*O40/1000</f>
        <v>0</v>
      </c>
      <c r="Q40" s="25">
        <f>P40/$P$48</f>
        <v>0</v>
      </c>
    </row>
    <row r="41" spans="1:17" ht="15">
      <c r="A41" t="s">
        <v>37</v>
      </c>
      <c r="E41" s="30">
        <v>100</v>
      </c>
      <c r="F41" s="30">
        <v>0</v>
      </c>
      <c r="G41" s="5">
        <f t="shared" si="3"/>
        <v>0</v>
      </c>
      <c r="I41" s="30">
        <v>4</v>
      </c>
      <c r="J41" s="30">
        <v>4</v>
      </c>
      <c r="K41" s="11">
        <f t="shared" si="5"/>
        <v>0</v>
      </c>
      <c r="L41" s="25">
        <f t="shared" si="1"/>
        <v>0</v>
      </c>
      <c r="N41" s="30">
        <v>4</v>
      </c>
      <c r="O41" s="30">
        <v>4</v>
      </c>
      <c r="P41" s="11">
        <f t="shared" si="4"/>
        <v>0</v>
      </c>
      <c r="Q41" s="25">
        <f t="shared" si="2"/>
        <v>0</v>
      </c>
    </row>
    <row r="42" spans="1:17" ht="15">
      <c r="A42" t="s">
        <v>14</v>
      </c>
      <c r="E42" s="30">
        <v>80</v>
      </c>
      <c r="F42" s="30">
        <v>0</v>
      </c>
      <c r="G42" s="5">
        <f t="shared" si="3"/>
        <v>0</v>
      </c>
      <c r="I42" s="30">
        <v>4</v>
      </c>
      <c r="J42" s="30">
        <v>5</v>
      </c>
      <c r="K42" s="11">
        <f t="shared" si="5"/>
        <v>0</v>
      </c>
      <c r="L42" s="25">
        <f t="shared" si="1"/>
        <v>0</v>
      </c>
      <c r="N42" s="30">
        <v>4</v>
      </c>
      <c r="O42" s="30">
        <v>5</v>
      </c>
      <c r="P42" s="11">
        <f t="shared" si="4"/>
        <v>0</v>
      </c>
      <c r="Q42" s="25">
        <f t="shared" si="2"/>
        <v>0</v>
      </c>
    </row>
    <row r="43" spans="1:17" ht="15">
      <c r="A43" t="s">
        <v>47</v>
      </c>
      <c r="E43" s="30">
        <v>60</v>
      </c>
      <c r="F43" s="30">
        <v>0</v>
      </c>
      <c r="G43" s="5">
        <f t="shared" si="3"/>
        <v>0</v>
      </c>
      <c r="I43" s="30">
        <v>1</v>
      </c>
      <c r="J43" s="30">
        <v>5</v>
      </c>
      <c r="K43" s="11">
        <f t="shared" si="5"/>
        <v>0</v>
      </c>
      <c r="L43" s="25">
        <f t="shared" si="1"/>
        <v>0</v>
      </c>
      <c r="N43" s="30">
        <v>1</v>
      </c>
      <c r="O43" s="30">
        <v>5</v>
      </c>
      <c r="P43" s="11">
        <f t="shared" si="4"/>
        <v>0</v>
      </c>
      <c r="Q43" s="25">
        <f t="shared" si="2"/>
        <v>0</v>
      </c>
    </row>
    <row r="44" spans="1:17" ht="15">
      <c r="A44" t="s">
        <v>32</v>
      </c>
      <c r="E44" s="30">
        <v>25</v>
      </c>
      <c r="F44" s="30">
        <v>1</v>
      </c>
      <c r="G44" s="5">
        <f t="shared" si="3"/>
        <v>25</v>
      </c>
      <c r="I44" s="30">
        <v>15</v>
      </c>
      <c r="J44" s="30">
        <v>7</v>
      </c>
      <c r="K44" s="11">
        <f t="shared" si="5"/>
        <v>2.625</v>
      </c>
      <c r="L44" s="25">
        <f t="shared" si="1"/>
        <v>0.8561643835616439</v>
      </c>
      <c r="N44" s="30">
        <v>15</v>
      </c>
      <c r="O44" s="30">
        <v>7</v>
      </c>
      <c r="P44" s="11">
        <f t="shared" si="4"/>
        <v>2.625</v>
      </c>
      <c r="Q44" s="25">
        <f t="shared" si="2"/>
        <v>0.8561643835616439</v>
      </c>
    </row>
    <row r="45" spans="1:17" ht="15">
      <c r="A45" t="s">
        <v>33</v>
      </c>
      <c r="E45" s="30">
        <v>7</v>
      </c>
      <c r="F45" s="30">
        <v>1</v>
      </c>
      <c r="G45" s="5">
        <f t="shared" si="3"/>
        <v>7</v>
      </c>
      <c r="I45" s="30">
        <f>24-I44</f>
        <v>9</v>
      </c>
      <c r="J45" s="30">
        <v>7</v>
      </c>
      <c r="K45" s="11">
        <f t="shared" si="5"/>
        <v>0.441</v>
      </c>
      <c r="L45" s="25">
        <f t="shared" si="1"/>
        <v>0.14383561643835618</v>
      </c>
      <c r="N45" s="30">
        <f>24-N44</f>
        <v>9</v>
      </c>
      <c r="O45" s="30">
        <v>7</v>
      </c>
      <c r="P45" s="11">
        <f t="shared" si="4"/>
        <v>0.441</v>
      </c>
      <c r="Q45" s="25">
        <f t="shared" si="2"/>
        <v>0.14383561643835618</v>
      </c>
    </row>
    <row r="46" spans="1:17" ht="15">
      <c r="A46" t="s">
        <v>10</v>
      </c>
      <c r="E46" s="21">
        <f>C60</f>
        <v>381.94823232323233</v>
      </c>
      <c r="F46" s="30">
        <v>0</v>
      </c>
      <c r="G46" s="5">
        <f>F46*E46</f>
        <v>0</v>
      </c>
      <c r="I46" s="30">
        <v>2</v>
      </c>
      <c r="J46" s="30">
        <v>7</v>
      </c>
      <c r="K46" s="11">
        <f t="shared" si="5"/>
        <v>0</v>
      </c>
      <c r="L46" s="25">
        <f t="shared" si="1"/>
        <v>0</v>
      </c>
      <c r="N46" s="30">
        <v>2</v>
      </c>
      <c r="O46" s="30">
        <v>7</v>
      </c>
      <c r="P46" s="11">
        <f t="shared" si="4"/>
        <v>0</v>
      </c>
      <c r="Q46" s="25">
        <f t="shared" si="2"/>
        <v>0</v>
      </c>
    </row>
    <row r="48" spans="6:17" ht="15">
      <c r="F48" s="6" t="s">
        <v>29</v>
      </c>
      <c r="G48" s="7">
        <f>SUM(G5:G46)</f>
        <v>32</v>
      </c>
      <c r="H48" s="15"/>
      <c r="I48" s="24"/>
      <c r="J48" s="6" t="s">
        <v>30</v>
      </c>
      <c r="K48" s="16">
        <f>SUM(K5:K46)</f>
        <v>3.066</v>
      </c>
      <c r="L48" s="15"/>
      <c r="M48" s="15"/>
      <c r="N48" s="24"/>
      <c r="O48" s="6" t="s">
        <v>30</v>
      </c>
      <c r="P48" s="16">
        <f>SUM(P5:P46)</f>
        <v>3.066</v>
      </c>
      <c r="Q48" s="24"/>
    </row>
    <row r="49" spans="6:16" ht="15">
      <c r="F49" s="13"/>
      <c r="G49" s="13"/>
      <c r="H49" s="13"/>
      <c r="J49" s="12" t="s">
        <v>63</v>
      </c>
      <c r="K49" s="14">
        <f>K48/7</f>
        <v>0.438</v>
      </c>
      <c r="L49" s="13"/>
      <c r="M49" s="13"/>
      <c r="O49" s="12" t="s">
        <v>64</v>
      </c>
      <c r="P49" s="14">
        <f>P48/7</f>
        <v>0.438</v>
      </c>
    </row>
    <row r="52" ht="28.5">
      <c r="A52" s="4" t="s">
        <v>18</v>
      </c>
    </row>
    <row r="54" spans="1:4" ht="15">
      <c r="A54" t="s">
        <v>19</v>
      </c>
      <c r="C54" s="30">
        <v>280</v>
      </c>
      <c r="D54" t="s">
        <v>20</v>
      </c>
    </row>
    <row r="55" spans="1:4" ht="15">
      <c r="A55" t="s">
        <v>21</v>
      </c>
      <c r="C55">
        <v>50</v>
      </c>
      <c r="D55" t="s">
        <v>22</v>
      </c>
    </row>
    <row r="56" spans="1:4" ht="15">
      <c r="A56" t="s">
        <v>23</v>
      </c>
      <c r="C56">
        <v>10</v>
      </c>
      <c r="D56" t="s">
        <v>20</v>
      </c>
    </row>
    <row r="57" spans="1:4" ht="15">
      <c r="A57" t="s">
        <v>24</v>
      </c>
      <c r="C57" s="30">
        <v>2</v>
      </c>
      <c r="D57" t="s">
        <v>25</v>
      </c>
    </row>
    <row r="58" spans="1:4" ht="15">
      <c r="A58" t="s">
        <v>26</v>
      </c>
      <c r="C58">
        <v>0.4</v>
      </c>
      <c r="D58" t="s">
        <v>31</v>
      </c>
    </row>
    <row r="60" spans="2:4" ht="15">
      <c r="B60" s="6" t="s">
        <v>27</v>
      </c>
      <c r="C60" s="7">
        <f>(2.31*C55+C54+C56)*C57*746/(3960*C58)</f>
        <v>381.94823232323233</v>
      </c>
      <c r="D60" s="17" t="s">
        <v>1</v>
      </c>
    </row>
    <row r="61" spans="2:4" ht="15">
      <c r="B61" s="9" t="s">
        <v>28</v>
      </c>
      <c r="C61" s="10">
        <f>5*C60</f>
        <v>1909.7411616161617</v>
      </c>
      <c r="D61" s="8" t="s">
        <v>1</v>
      </c>
    </row>
    <row r="64" ht="28.5">
      <c r="A64" s="4"/>
    </row>
    <row r="65" spans="8:9" ht="15">
      <c r="H65" s="18"/>
      <c r="I65" s="19"/>
    </row>
    <row r="67" spans="6:13" ht="15">
      <c r="F67" s="1"/>
      <c r="G67" s="1"/>
      <c r="H67" s="1"/>
      <c r="I67" s="1"/>
      <c r="J67" s="1"/>
      <c r="K67" s="1"/>
      <c r="L67" s="1"/>
      <c r="M67" s="1"/>
    </row>
    <row r="68" spans="5:21" ht="15">
      <c r="E68" s="2"/>
      <c r="F68" s="23"/>
      <c r="G68" s="20"/>
      <c r="H68" s="20"/>
      <c r="I68" s="20"/>
      <c r="J68" s="20"/>
      <c r="K68" s="23"/>
      <c r="L68" s="20"/>
      <c r="M68" s="20"/>
      <c r="S68" s="11"/>
      <c r="U68" s="11"/>
    </row>
    <row r="69" spans="5:21" ht="15">
      <c r="E69" s="2"/>
      <c r="F69" s="23"/>
      <c r="G69" s="20"/>
      <c r="H69" s="20"/>
      <c r="I69" s="20"/>
      <c r="J69" s="20"/>
      <c r="K69" s="23"/>
      <c r="L69" s="20"/>
      <c r="M69" s="20"/>
      <c r="S69" s="11"/>
      <c r="U69" s="11"/>
    </row>
    <row r="70" spans="5:21" ht="15">
      <c r="E70" s="2"/>
      <c r="F70" s="23"/>
      <c r="G70" s="20"/>
      <c r="H70" s="20"/>
      <c r="I70" s="20"/>
      <c r="J70" s="20"/>
      <c r="K70" s="23"/>
      <c r="L70" s="20"/>
      <c r="M70" s="20"/>
      <c r="S70" s="11"/>
      <c r="U70" s="11"/>
    </row>
    <row r="71" spans="5:21" ht="15">
      <c r="E71" s="2"/>
      <c r="F71" s="23"/>
      <c r="G71" s="20"/>
      <c r="H71" s="20"/>
      <c r="I71" s="20"/>
      <c r="J71" s="20"/>
      <c r="K71" s="23"/>
      <c r="L71" s="20"/>
      <c r="M71" s="20"/>
      <c r="S71" s="11"/>
      <c r="U71" s="11"/>
    </row>
    <row r="72" spans="5:21" ht="15">
      <c r="E72" s="2"/>
      <c r="F72" s="23"/>
      <c r="G72" s="20"/>
      <c r="H72" s="20"/>
      <c r="I72" s="20"/>
      <c r="J72" s="20"/>
      <c r="K72" s="23"/>
      <c r="L72" s="20"/>
      <c r="M72" s="20"/>
      <c r="S72" s="11"/>
      <c r="U72" s="11"/>
    </row>
    <row r="73" spans="5:21" ht="15">
      <c r="E73" s="2"/>
      <c r="F73" s="23"/>
      <c r="G73" s="20"/>
      <c r="H73" s="20"/>
      <c r="I73" s="20"/>
      <c r="J73" s="20"/>
      <c r="K73" s="23"/>
      <c r="L73" s="20"/>
      <c r="M73" s="20"/>
      <c r="S73" s="11"/>
      <c r="U73" s="11"/>
    </row>
    <row r="74" spans="5:21" ht="15">
      <c r="E74" s="2"/>
      <c r="F74" s="23"/>
      <c r="G74" s="20"/>
      <c r="H74" s="20"/>
      <c r="I74" s="20"/>
      <c r="J74" s="20"/>
      <c r="K74" s="23"/>
      <c r="L74" s="20"/>
      <c r="M74" s="20"/>
      <c r="S74" s="11"/>
      <c r="U74" s="11"/>
    </row>
    <row r="75" spans="5:21" ht="15">
      <c r="E75" s="2"/>
      <c r="F75" s="23"/>
      <c r="G75" s="20"/>
      <c r="H75" s="20"/>
      <c r="I75" s="20"/>
      <c r="J75" s="20"/>
      <c r="K75" s="23"/>
      <c r="L75" s="20"/>
      <c r="M75" s="20"/>
      <c r="S75" s="11"/>
      <c r="U75" s="11"/>
    </row>
    <row r="76" spans="5:21" ht="15">
      <c r="E76" s="2"/>
      <c r="F76" s="23"/>
      <c r="G76" s="20"/>
      <c r="H76" s="20"/>
      <c r="I76" s="20"/>
      <c r="J76" s="20"/>
      <c r="K76" s="23"/>
      <c r="L76" s="20"/>
      <c r="M76" s="20"/>
      <c r="S76" s="11"/>
      <c r="U76" s="11"/>
    </row>
    <row r="77" spans="5:21" ht="15">
      <c r="E77" s="2"/>
      <c r="F77" s="23"/>
      <c r="G77" s="20"/>
      <c r="H77" s="20"/>
      <c r="I77" s="20"/>
      <c r="J77" s="20"/>
      <c r="K77" s="23"/>
      <c r="L77" s="20"/>
      <c r="M77" s="20"/>
      <c r="S77" s="11"/>
      <c r="U77" s="11"/>
    </row>
    <row r="78" spans="5:21" ht="15">
      <c r="E78" s="2"/>
      <c r="F78" s="23"/>
      <c r="G78" s="20"/>
      <c r="H78" s="20"/>
      <c r="I78" s="20"/>
      <c r="J78" s="20"/>
      <c r="K78" s="23"/>
      <c r="L78" s="20"/>
      <c r="M78" s="20"/>
      <c r="S78" s="11"/>
      <c r="U78" s="11"/>
    </row>
    <row r="79" spans="5:21" ht="15">
      <c r="E79" s="26"/>
      <c r="F79" s="28"/>
      <c r="G79" s="29"/>
      <c r="H79" s="29"/>
      <c r="I79" s="29"/>
      <c r="J79" s="29"/>
      <c r="K79" s="28"/>
      <c r="L79" s="29"/>
      <c r="M79" s="29"/>
      <c r="S79" s="11"/>
      <c r="U79" s="11"/>
    </row>
    <row r="80" spans="5:13" ht="15">
      <c r="E80" s="26"/>
      <c r="F80" s="27"/>
      <c r="G80" s="27"/>
      <c r="H80" s="27"/>
      <c r="I80" s="27"/>
      <c r="J80" s="27"/>
      <c r="K80" s="27"/>
      <c r="L80" s="27"/>
      <c r="M80" s="27"/>
    </row>
    <row r="81" spans="5:13" ht="15">
      <c r="E81" s="2"/>
      <c r="G81" s="21"/>
      <c r="H81" s="21"/>
      <c r="I81" s="21"/>
      <c r="J81" s="21"/>
      <c r="K81" s="21"/>
      <c r="L81" s="21"/>
      <c r="M81" s="21"/>
    </row>
    <row r="83" spans="8:10" ht="15">
      <c r="H83" s="13"/>
      <c r="I83" s="13"/>
      <c r="J83" s="13"/>
    </row>
    <row r="84" spans="8:10" ht="15">
      <c r="H84" s="13"/>
      <c r="I84" s="13"/>
      <c r="J84" s="13"/>
    </row>
    <row r="85" spans="7:11" ht="15">
      <c r="G85" s="12"/>
      <c r="H85" s="10"/>
      <c r="I85" s="10"/>
      <c r="J85" s="10"/>
      <c r="K85" s="13"/>
    </row>
    <row r="86" spans="7:11" ht="15">
      <c r="G86" s="12"/>
      <c r="H86" s="10"/>
      <c r="I86" s="10"/>
      <c r="J86" s="10"/>
      <c r="K86" s="13"/>
    </row>
    <row r="87" spans="7:11" ht="15">
      <c r="G87" s="12"/>
      <c r="H87" s="10"/>
      <c r="I87" s="10"/>
      <c r="J87" s="10"/>
      <c r="K87" s="13"/>
    </row>
    <row r="88" ht="15">
      <c r="G88" s="2"/>
    </row>
    <row r="90" ht="28.5">
      <c r="A90" s="4"/>
    </row>
    <row r="92" spans="3:10" ht="15">
      <c r="C92" s="22"/>
      <c r="G92" s="8"/>
      <c r="H92" s="13"/>
      <c r="I92" s="13"/>
      <c r="J92" s="8"/>
    </row>
    <row r="93" spans="7:10" ht="15">
      <c r="G93" s="12"/>
      <c r="H93" s="10"/>
      <c r="I93" s="10"/>
      <c r="J93" s="13"/>
    </row>
    <row r="94" spans="7:10" ht="15">
      <c r="G94" s="12"/>
      <c r="H94" s="10"/>
      <c r="I94" s="10"/>
      <c r="J94" s="13"/>
    </row>
    <row r="95" spans="7:10" ht="15">
      <c r="G95" s="12"/>
      <c r="H95" s="10"/>
      <c r="I95" s="10"/>
      <c r="J95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Solacity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Beckers</dc:creator>
  <cp:keywords/>
  <dc:description/>
  <cp:lastModifiedBy>Rob Beckers</cp:lastModifiedBy>
  <dcterms:created xsi:type="dcterms:W3CDTF">2012-09-14T13:50:54Z</dcterms:created>
  <dcterms:modified xsi:type="dcterms:W3CDTF">2019-01-18T17:54:33Z</dcterms:modified>
  <cp:category/>
  <cp:version/>
  <cp:contentType/>
  <cp:contentStatus/>
</cp:coreProperties>
</file>